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9628E98E-3AF6-4670-830D-1395DB6B2F4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5" i="1" s="1"/>
  <c r="V2" i="1"/>
  <c r="T2" i="1"/>
  <c r="I4" i="1"/>
  <c r="I5" i="1" s="1"/>
  <c r="B4" i="1"/>
  <c r="B5" i="1" s="1"/>
  <c r="C5" i="1" l="1"/>
  <c r="B6" i="1"/>
  <c r="C4" i="1"/>
  <c r="P5" i="1"/>
  <c r="Y5" i="1"/>
  <c r="S6" i="1"/>
  <c r="Y4" i="1"/>
  <c r="P4" i="1"/>
  <c r="I6" i="1"/>
  <c r="J5" i="1"/>
  <c r="Q5" i="1" s="1"/>
  <c r="J4" i="1"/>
  <c r="Q4" i="1" s="1"/>
  <c r="B7" i="1" l="1"/>
  <c r="C6" i="1"/>
  <c r="Y6" i="1"/>
  <c r="S7" i="1"/>
  <c r="J6" i="1"/>
  <c r="Q6" i="1" s="1"/>
  <c r="P6" i="1"/>
  <c r="I7" i="1"/>
  <c r="B8" i="1" l="1"/>
  <c r="C7" i="1"/>
  <c r="S8" i="1"/>
  <c r="Y7" i="1"/>
  <c r="I8" i="1"/>
  <c r="P7" i="1"/>
  <c r="J7" i="1"/>
  <c r="Q7" i="1" s="1"/>
  <c r="I9" i="1"/>
  <c r="J8" i="1"/>
  <c r="P9" i="1" l="1"/>
  <c r="P8" i="1"/>
  <c r="B9" i="1"/>
  <c r="C8" i="1"/>
  <c r="Q8" i="1" s="1"/>
  <c r="S9" i="1"/>
  <c r="Y8" i="1"/>
  <c r="J9" i="1"/>
  <c r="I10" i="1"/>
  <c r="P10" i="1" l="1"/>
  <c r="B10" i="1"/>
  <c r="C9" i="1"/>
  <c r="Q9" i="1" s="1"/>
  <c r="S10" i="1"/>
  <c r="Y9" i="1"/>
  <c r="J10" i="1"/>
  <c r="I11" i="1"/>
  <c r="B11" i="1" l="1"/>
  <c r="C10" i="1"/>
  <c r="Q10" i="1" s="1"/>
  <c r="S11" i="1"/>
  <c r="Y10" i="1"/>
  <c r="I12" i="1"/>
  <c r="J11" i="1"/>
  <c r="B12" i="1" l="1"/>
  <c r="C11" i="1"/>
  <c r="Q11" i="1" s="1"/>
  <c r="P11" i="1"/>
  <c r="S12" i="1"/>
  <c r="Y11" i="1"/>
  <c r="J12" i="1"/>
  <c r="I13" i="1"/>
  <c r="B13" i="1" l="1"/>
  <c r="C12" i="1"/>
  <c r="Q12" i="1" s="1"/>
  <c r="P12" i="1"/>
  <c r="S13" i="1"/>
  <c r="Y12" i="1"/>
  <c r="U4" i="1"/>
  <c r="P13" i="1"/>
  <c r="I14" i="1"/>
  <c r="J13" i="1"/>
  <c r="B14" i="1" l="1"/>
  <c r="T4" i="1"/>
  <c r="V4" i="1" s="1"/>
  <c r="T5" i="1" s="1"/>
  <c r="C13" i="1"/>
  <c r="Q13" i="1"/>
  <c r="P14" i="1"/>
  <c r="S14" i="1"/>
  <c r="Y13" i="1"/>
  <c r="J14" i="1"/>
  <c r="I15" i="1"/>
  <c r="W4" i="1" l="1"/>
  <c r="U5" i="1" s="1"/>
  <c r="W5" i="1" s="1"/>
  <c r="U6" i="1" s="1"/>
  <c r="X4" i="1"/>
  <c r="B15" i="1"/>
  <c r="C14" i="1"/>
  <c r="Q14" i="1" s="1"/>
  <c r="S15" i="1"/>
  <c r="Y14" i="1"/>
  <c r="J15" i="1"/>
  <c r="I16" i="1"/>
  <c r="V5" i="1" l="1"/>
  <c r="T6" i="1" s="1"/>
  <c r="X6" i="1" s="1"/>
  <c r="X5" i="1"/>
  <c r="B16" i="1"/>
  <c r="C15" i="1"/>
  <c r="Q15" i="1"/>
  <c r="P16" i="1"/>
  <c r="P15" i="1"/>
  <c r="S16" i="1"/>
  <c r="Y15" i="1"/>
  <c r="W6" i="1"/>
  <c r="U7" i="1" s="1"/>
  <c r="J16" i="1"/>
  <c r="I17" i="1"/>
  <c r="V6" i="1" l="1"/>
  <c r="T7" i="1" s="1"/>
  <c r="X7" i="1" s="1"/>
  <c r="Q16" i="1"/>
  <c r="B17" i="1"/>
  <c r="C16" i="1"/>
  <c r="S17" i="1"/>
  <c r="Y16" i="1"/>
  <c r="J17" i="1"/>
  <c r="I18" i="1"/>
  <c r="W7" i="1" l="1"/>
  <c r="U8" i="1" s="1"/>
  <c r="W8" i="1" s="1"/>
  <c r="U9" i="1" s="1"/>
  <c r="V7" i="1"/>
  <c r="T8" i="1" s="1"/>
  <c r="B18" i="1"/>
  <c r="C18" i="1" s="1"/>
  <c r="C17" i="1"/>
  <c r="Q17" i="1"/>
  <c r="P17" i="1"/>
  <c r="S18" i="1"/>
  <c r="Y17" i="1"/>
  <c r="J18" i="1"/>
  <c r="X8" i="1" l="1"/>
  <c r="V8" i="1"/>
  <c r="T9" i="1" s="1"/>
  <c r="X9" i="1" s="1"/>
  <c r="Q18" i="1"/>
  <c r="P18" i="1"/>
  <c r="S19" i="1"/>
  <c r="Y18" i="1"/>
  <c r="W9" i="1" l="1"/>
  <c r="U10" i="1" s="1"/>
  <c r="W10" i="1" s="1"/>
  <c r="U11" i="1" s="1"/>
  <c r="V9" i="1"/>
  <c r="T10" i="1" s="1"/>
  <c r="S20" i="1"/>
  <c r="Y19" i="1"/>
  <c r="V10" i="1" l="1"/>
  <c r="T11" i="1" s="1"/>
  <c r="W11" i="1" s="1"/>
  <c r="U12" i="1" s="1"/>
  <c r="X10" i="1"/>
  <c r="S21" i="1"/>
  <c r="Y20" i="1"/>
  <c r="V11" i="1" l="1"/>
  <c r="T12" i="1" s="1"/>
  <c r="X12" i="1" s="1"/>
  <c r="X11" i="1"/>
  <c r="S22" i="1"/>
  <c r="Y21" i="1"/>
  <c r="W12" i="1" l="1"/>
  <c r="U13" i="1" s="1"/>
  <c r="V12" i="1"/>
  <c r="T13" i="1" s="1"/>
  <c r="X13" i="1" s="1"/>
  <c r="S23" i="1"/>
  <c r="Y22" i="1"/>
  <c r="W13" i="1" l="1"/>
  <c r="U14" i="1" s="1"/>
  <c r="V13" i="1"/>
  <c r="T14" i="1" s="1"/>
  <c r="W14" i="1" s="1"/>
  <c r="U15" i="1" s="1"/>
  <c r="S24" i="1"/>
  <c r="Y23" i="1"/>
  <c r="V14" i="1" l="1"/>
  <c r="T15" i="1" s="1"/>
  <c r="X15" i="1" s="1"/>
  <c r="X14" i="1"/>
  <c r="S25" i="1"/>
  <c r="Y24" i="1"/>
  <c r="V15" i="1"/>
  <c r="T16" i="1" s="1"/>
  <c r="W15" i="1"/>
  <c r="U16" i="1" s="1"/>
  <c r="W16" i="1" s="1"/>
  <c r="U17" i="1" s="1"/>
  <c r="S26" i="1" l="1"/>
  <c r="Y25" i="1"/>
  <c r="X16" i="1"/>
  <c r="V16" i="1"/>
  <c r="T17" i="1" s="1"/>
  <c r="Y26" i="1" l="1"/>
  <c r="S27" i="1"/>
  <c r="X17" i="1"/>
  <c r="V17" i="1"/>
  <c r="T18" i="1" s="1"/>
  <c r="W17" i="1"/>
  <c r="U18" i="1" s="1"/>
  <c r="W18" i="1" l="1"/>
  <c r="U19" i="1" s="1"/>
  <c r="S28" i="1"/>
  <c r="Y27" i="1"/>
  <c r="X18" i="1"/>
  <c r="V18" i="1"/>
  <c r="T19" i="1" s="1"/>
  <c r="S29" i="1" l="1"/>
  <c r="Y28" i="1"/>
  <c r="X19" i="1"/>
  <c r="V19" i="1"/>
  <c r="T20" i="1" s="1"/>
  <c r="W19" i="1"/>
  <c r="U20" i="1" s="1"/>
  <c r="W20" i="1" l="1"/>
  <c r="U21" i="1" s="1"/>
  <c r="S30" i="1"/>
  <c r="Y29" i="1"/>
  <c r="X20" i="1"/>
  <c r="V20" i="1"/>
  <c r="T21" i="1" s="1"/>
  <c r="Y30" i="1" l="1"/>
  <c r="S31" i="1"/>
  <c r="X21" i="1"/>
  <c r="V21" i="1"/>
  <c r="T22" i="1" s="1"/>
  <c r="W21" i="1"/>
  <c r="U22" i="1" s="1"/>
  <c r="W22" i="1" l="1"/>
  <c r="U23" i="1" s="1"/>
  <c r="S32" i="1"/>
  <c r="Y31" i="1"/>
  <c r="X22" i="1"/>
  <c r="V22" i="1"/>
  <c r="T23" i="1" s="1"/>
  <c r="S33" i="1" l="1"/>
  <c r="Y32" i="1"/>
  <c r="X23" i="1"/>
  <c r="V23" i="1"/>
  <c r="T24" i="1" s="1"/>
  <c r="W23" i="1"/>
  <c r="U24" i="1" s="1"/>
  <c r="W24" i="1" s="1"/>
  <c r="U25" i="1" s="1"/>
  <c r="Y33" i="1" l="1"/>
  <c r="S34" i="1"/>
  <c r="Y34" i="1" s="1"/>
  <c r="X24" i="1"/>
  <c r="V24" i="1"/>
  <c r="T25" i="1" s="1"/>
  <c r="X25" i="1" l="1"/>
  <c r="V25" i="1"/>
  <c r="T26" i="1" s="1"/>
  <c r="W25" i="1"/>
  <c r="U26" i="1" s="1"/>
  <c r="W26" i="1" s="1"/>
  <c r="U27" i="1" s="1"/>
  <c r="X26" i="1" l="1"/>
  <c r="V26" i="1"/>
  <c r="T27" i="1" s="1"/>
  <c r="X27" i="1" l="1"/>
  <c r="V27" i="1"/>
  <c r="T28" i="1" s="1"/>
  <c r="W27" i="1"/>
  <c r="U28" i="1" s="1"/>
  <c r="W28" i="1" l="1"/>
  <c r="U29" i="1" s="1"/>
  <c r="X28" i="1"/>
  <c r="V28" i="1"/>
  <c r="T29" i="1" s="1"/>
  <c r="X29" i="1" l="1"/>
  <c r="V29" i="1"/>
  <c r="T30" i="1" s="1"/>
  <c r="W29" i="1"/>
  <c r="U30" i="1" s="1"/>
  <c r="W30" i="1" s="1"/>
  <c r="U31" i="1" s="1"/>
  <c r="X30" i="1" l="1"/>
  <c r="V30" i="1"/>
  <c r="T31" i="1" s="1"/>
  <c r="X31" i="1" l="1"/>
  <c r="V31" i="1"/>
  <c r="T32" i="1" s="1"/>
  <c r="W31" i="1"/>
  <c r="U32" i="1" s="1"/>
  <c r="W32" i="1" l="1"/>
  <c r="U33" i="1" s="1"/>
  <c r="X32" i="1"/>
  <c r="V32" i="1"/>
  <c r="T33" i="1" s="1"/>
  <c r="X33" i="1" l="1"/>
  <c r="V33" i="1"/>
  <c r="T34" i="1" s="1"/>
  <c r="W33" i="1"/>
  <c r="U34" i="1" s="1"/>
  <c r="W34" i="1" s="1"/>
  <c r="V34" i="1" l="1"/>
  <c r="X34" i="1"/>
</calcChain>
</file>

<file path=xl/sharedStrings.xml><?xml version="1.0" encoding="utf-8"?>
<sst xmlns="http://schemas.openxmlformats.org/spreadsheetml/2006/main" count="32" uniqueCount="22">
  <si>
    <t>個別株投資</t>
    <rPh sb="0" eb="3">
      <t>コベツカブ</t>
    </rPh>
    <rPh sb="3" eb="5">
      <t>トウシ</t>
    </rPh>
    <phoneticPr fontId="2"/>
  </si>
  <si>
    <t>現投資額</t>
    <rPh sb="0" eb="4">
      <t>ゲントウシガク</t>
    </rPh>
    <phoneticPr fontId="2"/>
  </si>
  <si>
    <t>利回り</t>
    <rPh sb="0" eb="2">
      <t>リマワ</t>
    </rPh>
    <phoneticPr fontId="2"/>
  </si>
  <si>
    <t>毎年追加額</t>
    <rPh sb="0" eb="2">
      <t>マイトシ</t>
    </rPh>
    <rPh sb="2" eb="4">
      <t>ツイカ</t>
    </rPh>
    <rPh sb="4" eb="5">
      <t>ガク</t>
    </rPh>
    <phoneticPr fontId="2"/>
  </si>
  <si>
    <t>n年後</t>
    <rPh sb="1" eb="3">
      <t>ネンゴ</t>
    </rPh>
    <phoneticPr fontId="2"/>
  </si>
  <si>
    <t>試算額</t>
    <rPh sb="0" eb="2">
      <t>シサン</t>
    </rPh>
    <rPh sb="2" eb="3">
      <t>ガク</t>
    </rPh>
    <phoneticPr fontId="2"/>
  </si>
  <si>
    <t>運用増加額</t>
    <rPh sb="0" eb="2">
      <t>ウンヨウ</t>
    </rPh>
    <rPh sb="2" eb="5">
      <t>ゾウカガク</t>
    </rPh>
    <phoneticPr fontId="2"/>
  </si>
  <si>
    <t>つみたてNISA</t>
    <phoneticPr fontId="2"/>
  </si>
  <si>
    <t>トータル</t>
    <phoneticPr fontId="2"/>
  </si>
  <si>
    <t>個別株＋つみたて</t>
    <rPh sb="0" eb="3">
      <t>コベツカブ</t>
    </rPh>
    <phoneticPr fontId="2"/>
  </si>
  <si>
    <t>ビジョン</t>
    <phoneticPr fontId="2"/>
  </si>
  <si>
    <t>FIREタイミング</t>
    <phoneticPr fontId="2"/>
  </si>
  <si>
    <t>毎年取崩額</t>
    <rPh sb="0" eb="2">
      <t>マイトシ</t>
    </rPh>
    <rPh sb="2" eb="4">
      <t>トリクズシ</t>
    </rPh>
    <rPh sb="4" eb="5">
      <t>ガク</t>
    </rPh>
    <phoneticPr fontId="2"/>
  </si>
  <si>
    <t>個別年利(再掲)</t>
    <rPh sb="0" eb="2">
      <t>コベツ</t>
    </rPh>
    <rPh sb="2" eb="4">
      <t>ネンリ</t>
    </rPh>
    <rPh sb="5" eb="7">
      <t>サイケイ</t>
    </rPh>
    <phoneticPr fontId="2"/>
  </si>
  <si>
    <t>つみたて年利(再掲)</t>
    <rPh sb="4" eb="6">
      <t>ネンリ</t>
    </rPh>
    <rPh sb="7" eb="9">
      <t>サイケイ</t>
    </rPh>
    <phoneticPr fontId="2"/>
  </si>
  <si>
    <t>現在年齢</t>
    <rPh sb="0" eb="2">
      <t>ゲンザイ</t>
    </rPh>
    <rPh sb="2" eb="4">
      <t>ネンレイ</t>
    </rPh>
    <phoneticPr fontId="2"/>
  </si>
  <si>
    <t>個別取崩額</t>
    <rPh sb="0" eb="2">
      <t>コベツ</t>
    </rPh>
    <rPh sb="2" eb="4">
      <t>トリクズシ</t>
    </rPh>
    <rPh sb="4" eb="5">
      <t>ガク</t>
    </rPh>
    <phoneticPr fontId="2"/>
  </si>
  <si>
    <t>つみたて取崩額</t>
    <rPh sb="4" eb="7">
      <t>トリクズシガク</t>
    </rPh>
    <phoneticPr fontId="2"/>
  </si>
  <si>
    <t>個別株資産残(a)</t>
    <rPh sb="0" eb="2">
      <t>コベツ</t>
    </rPh>
    <rPh sb="2" eb="3">
      <t>カブ</t>
    </rPh>
    <rPh sb="3" eb="5">
      <t>シサン</t>
    </rPh>
    <rPh sb="5" eb="6">
      <t>ザン</t>
    </rPh>
    <phoneticPr fontId="2"/>
  </si>
  <si>
    <t>つみたて資産残(b)</t>
    <rPh sb="4" eb="7">
      <t>シサンザン</t>
    </rPh>
    <phoneticPr fontId="2"/>
  </si>
  <si>
    <t>資産総額(a＋b)</t>
    <rPh sb="0" eb="2">
      <t>シサン</t>
    </rPh>
    <rPh sb="2" eb="4">
      <t>ソウガク</t>
    </rPh>
    <phoneticPr fontId="2"/>
  </si>
  <si>
    <t>年齢(参考)</t>
    <rPh sb="0" eb="2">
      <t>ネンレイ</t>
    </rPh>
    <rPh sb="3" eb="5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</si>
</sst>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General&quot;年後&quot;"/>
    <numFmt numFmtId="180" formatCode="General&quot;歳&quot;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38" fontId="0" fillId="0" borderId="2" xfId="1" applyFont="1" applyBorder="1" applyAlignment="1"/>
    <xf numFmtId="38" fontId="0" fillId="0" borderId="3" xfId="0" applyNumberFormat="1" applyBorder="1"/>
    <xf numFmtId="38" fontId="0" fillId="0" borderId="4" xfId="1" applyFont="1" applyBorder="1" applyAlignment="1"/>
    <xf numFmtId="38" fontId="0" fillId="0" borderId="5" xfId="0" applyNumberFormat="1" applyBorder="1"/>
    <xf numFmtId="38" fontId="0" fillId="0" borderId="6" xfId="1" applyFont="1" applyBorder="1" applyAlignment="1"/>
    <xf numFmtId="38" fontId="0" fillId="0" borderId="7" xfId="0" applyNumberFormat="1" applyBorder="1"/>
    <xf numFmtId="38" fontId="0" fillId="0" borderId="10" xfId="1" applyFont="1" applyBorder="1" applyAlignment="1"/>
    <xf numFmtId="38" fontId="0" fillId="0" borderId="11" xfId="1" applyFont="1" applyBorder="1" applyAlignment="1"/>
    <xf numFmtId="38" fontId="0" fillId="0" borderId="12" xfId="1" applyFont="1" applyBorder="1" applyAlignment="1"/>
    <xf numFmtId="0" fontId="3" fillId="0" borderId="0" xfId="0" applyFont="1"/>
    <xf numFmtId="38" fontId="0" fillId="0" borderId="3" xfId="1" applyFont="1" applyBorder="1" applyAlignment="1"/>
    <xf numFmtId="38" fontId="0" fillId="0" borderId="5" xfId="1" applyFont="1" applyBorder="1" applyAlignment="1"/>
    <xf numFmtId="38" fontId="0" fillId="0" borderId="7" xfId="1" applyFont="1" applyBorder="1" applyAlignment="1"/>
    <xf numFmtId="38" fontId="0" fillId="2" borderId="18" xfId="1" applyFont="1" applyFill="1" applyBorder="1" applyAlignment="1"/>
    <xf numFmtId="9" fontId="0" fillId="2" borderId="18" xfId="2" applyFont="1" applyFill="1" applyBorder="1" applyAlignment="1"/>
    <xf numFmtId="3" fontId="0" fillId="2" borderId="18" xfId="0" applyNumberFormat="1" applyFill="1" applyBorder="1"/>
    <xf numFmtId="9" fontId="0" fillId="0" borderId="27" xfId="2" applyFont="1" applyBorder="1" applyAlignment="1"/>
    <xf numFmtId="0" fontId="0" fillId="0" borderId="3" xfId="0" applyBorder="1"/>
    <xf numFmtId="0" fontId="0" fillId="0" borderId="5" xfId="0" applyBorder="1"/>
    <xf numFmtId="0" fontId="0" fillId="0" borderId="7" xfId="0" applyBorder="1"/>
    <xf numFmtId="38" fontId="0" fillId="3" borderId="30" xfId="0" applyNumberFormat="1" applyFill="1" applyBorder="1"/>
    <xf numFmtId="38" fontId="0" fillId="3" borderId="31" xfId="0" applyNumberFormat="1" applyFill="1" applyBorder="1"/>
    <xf numFmtId="38" fontId="0" fillId="3" borderId="32" xfId="0" applyNumberFormat="1" applyFill="1" applyBorder="1"/>
    <xf numFmtId="38" fontId="0" fillId="3" borderId="10" xfId="1" applyFont="1" applyFill="1" applyBorder="1" applyAlignment="1"/>
    <xf numFmtId="38" fontId="0" fillId="3" borderId="11" xfId="1" applyFont="1" applyFill="1" applyBorder="1" applyAlignment="1"/>
    <xf numFmtId="38" fontId="0" fillId="3" borderId="12" xfId="1" applyFont="1" applyFill="1" applyBorder="1" applyAlignment="1"/>
    <xf numFmtId="0" fontId="0" fillId="0" borderId="16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0" borderId="17" xfId="0" applyBorder="1" applyAlignment="1">
      <alignment horizontal="center"/>
    </xf>
    <xf numFmtId="179" fontId="0" fillId="0" borderId="13" xfId="0" applyNumberFormat="1" applyBorder="1" applyAlignment="1">
      <alignment horizontal="center"/>
    </xf>
    <xf numFmtId="179" fontId="0" fillId="0" borderId="14" xfId="0" applyNumberFormat="1" applyBorder="1" applyAlignment="1">
      <alignment horizontal="center"/>
    </xf>
    <xf numFmtId="179" fontId="0" fillId="0" borderId="1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9" fontId="0" fillId="2" borderId="18" xfId="0" applyNumberFormat="1" applyFill="1" applyBorder="1"/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6" xfId="0" applyBorder="1" applyAlignment="1">
      <alignment horizontal="right" shrinkToFit="1"/>
    </xf>
    <xf numFmtId="0" fontId="0" fillId="0" borderId="28" xfId="0" applyBorder="1" applyAlignment="1">
      <alignment horizontal="right" shrinkToFit="1"/>
    </xf>
    <xf numFmtId="180" fontId="0" fillId="2" borderId="18" xfId="0" applyNumberFormat="1" applyFill="1" applyBorder="1"/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29" xfId="0" applyFill="1" applyBorder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</xdr:row>
      <xdr:rowOff>171450</xdr:rowOff>
    </xdr:from>
    <xdr:to>
      <xdr:col>6</xdr:col>
      <xdr:colOff>666750</xdr:colOff>
      <xdr:row>10</xdr:row>
      <xdr:rowOff>123825</xdr:rowOff>
    </xdr:to>
    <xdr:sp macro="" textlink="">
      <xdr:nvSpPr>
        <xdr:cNvPr id="2" name="加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429000" y="1933575"/>
          <a:ext cx="666750" cy="666750"/>
        </a:xfrm>
        <a:prstGeom prst="mathPlus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57150</xdr:colOff>
      <xdr:row>7</xdr:row>
      <xdr:rowOff>180975</xdr:rowOff>
    </xdr:from>
    <xdr:to>
      <xdr:col>13</xdr:col>
      <xdr:colOff>666750</xdr:colOff>
      <xdr:row>10</xdr:row>
      <xdr:rowOff>76200</xdr:rowOff>
    </xdr:to>
    <xdr:sp macro="" textlink="">
      <xdr:nvSpPr>
        <xdr:cNvPr id="3" name="等号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9525" y="1943100"/>
          <a:ext cx="609600" cy="609600"/>
        </a:xfrm>
        <a:prstGeom prst="mathEqual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95250</xdr:colOff>
      <xdr:row>8</xdr:row>
      <xdr:rowOff>28575</xdr:rowOff>
    </xdr:from>
    <xdr:to>
      <xdr:col>17</xdr:col>
      <xdr:colOff>962025</xdr:colOff>
      <xdr:row>10</xdr:row>
      <xdr:rowOff>19050</xdr:rowOff>
    </xdr:to>
    <xdr:sp macro="" textlink="">
      <xdr:nvSpPr>
        <xdr:cNvPr id="4" name="ストライプ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77475" y="2028825"/>
          <a:ext cx="866775" cy="466725"/>
        </a:xfrm>
        <a:prstGeom prst="stripedRightArrow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topLeftCell="J1" workbookViewId="0">
      <selection activeCell="V10" sqref="V10"/>
    </sheetView>
  </sheetViews>
  <sheetFormatPr defaultRowHeight="18" x14ac:dyDescent="0.45"/>
  <cols>
    <col min="1" max="1" width="8.8984375" customWidth="1"/>
    <col min="2" max="2" width="10.5" bestFit="1" customWidth="1"/>
    <col min="3" max="3" width="10.3984375" bestFit="1" customWidth="1"/>
    <col min="4" max="4" width="5" bestFit="1" customWidth="1"/>
    <col min="5" max="5" width="10.3984375" bestFit="1" customWidth="1"/>
    <col min="6" max="6" width="8" bestFit="1" customWidth="1"/>
    <col min="8" max="8" width="8.8984375" customWidth="1"/>
    <col min="9" max="9" width="10.5" bestFit="1" customWidth="1"/>
    <col min="10" max="10" width="10.3984375" bestFit="1" customWidth="1"/>
    <col min="11" max="11" width="4" bestFit="1" customWidth="1"/>
    <col min="12" max="12" width="10.3984375" bestFit="1" customWidth="1"/>
    <col min="13" max="13" width="9.5" bestFit="1" customWidth="1"/>
    <col min="15" max="15" width="6.69921875" customWidth="1"/>
    <col min="16" max="16" width="10.5" bestFit="1" customWidth="1"/>
    <col min="17" max="17" width="9.5" bestFit="1" customWidth="1"/>
    <col min="18" max="18" width="13.5" customWidth="1"/>
    <col min="19" max="19" width="11.19921875" customWidth="1"/>
    <col min="20" max="20" width="15" bestFit="1" customWidth="1"/>
    <col min="21" max="21" width="17.796875" bestFit="1" customWidth="1"/>
    <col min="22" max="22" width="10.5" bestFit="1" customWidth="1"/>
    <col min="23" max="23" width="14.3984375" bestFit="1" customWidth="1"/>
    <col min="24" max="24" width="14.09765625" bestFit="1" customWidth="1"/>
    <col min="25" max="25" width="10" bestFit="1" customWidth="1"/>
  </cols>
  <sheetData>
    <row r="1" spans="1:25" ht="22.8" thickBot="1" x14ac:dyDescent="0.6">
      <c r="A1" s="10" t="s">
        <v>0</v>
      </c>
      <c r="H1" s="10" t="s">
        <v>7</v>
      </c>
      <c r="O1" s="10" t="s">
        <v>8</v>
      </c>
      <c r="S1" s="10" t="s">
        <v>10</v>
      </c>
      <c r="T1" s="37" t="s">
        <v>11</v>
      </c>
      <c r="U1" s="36">
        <v>10</v>
      </c>
      <c r="V1" s="39" t="s">
        <v>12</v>
      </c>
      <c r="W1" s="14">
        <v>2800000</v>
      </c>
    </row>
    <row r="2" spans="1:25" ht="18.600000000000001" thickBot="1" x14ac:dyDescent="0.5">
      <c r="A2" s="37" t="s">
        <v>1</v>
      </c>
      <c r="B2" s="14">
        <v>2000000</v>
      </c>
      <c r="C2" s="38" t="s">
        <v>2</v>
      </c>
      <c r="D2" s="15">
        <v>0.12</v>
      </c>
      <c r="E2" s="39" t="s">
        <v>3</v>
      </c>
      <c r="F2" s="16">
        <v>500000</v>
      </c>
      <c r="H2" s="37" t="s">
        <v>1</v>
      </c>
      <c r="I2" s="14">
        <v>2500000</v>
      </c>
      <c r="J2" s="38" t="s">
        <v>2</v>
      </c>
      <c r="K2" s="15">
        <v>7.0000000000000007E-2</v>
      </c>
      <c r="L2" s="39" t="s">
        <v>3</v>
      </c>
      <c r="M2" s="16">
        <v>1200000</v>
      </c>
      <c r="O2" t="s">
        <v>9</v>
      </c>
      <c r="S2" s="41" t="s">
        <v>13</v>
      </c>
      <c r="T2" s="17">
        <f>D2</f>
        <v>0.12</v>
      </c>
      <c r="U2" s="42" t="s">
        <v>14</v>
      </c>
      <c r="V2" s="17">
        <f>K2</f>
        <v>7.0000000000000007E-2</v>
      </c>
      <c r="W2" s="40" t="s">
        <v>15</v>
      </c>
      <c r="X2" s="43">
        <v>34</v>
      </c>
    </row>
    <row r="3" spans="1:25" ht="18.600000000000001" thickTop="1" x14ac:dyDescent="0.45">
      <c r="A3" s="27" t="s">
        <v>4</v>
      </c>
      <c r="B3" s="28" t="s">
        <v>5</v>
      </c>
      <c r="C3" s="29" t="s">
        <v>6</v>
      </c>
      <c r="H3" s="27" t="s">
        <v>4</v>
      </c>
      <c r="I3" s="28" t="s">
        <v>5</v>
      </c>
      <c r="J3" s="29" t="s">
        <v>6</v>
      </c>
      <c r="O3" s="33" t="s">
        <v>4</v>
      </c>
      <c r="P3" s="34" t="s">
        <v>5</v>
      </c>
      <c r="Q3" s="35" t="s">
        <v>6</v>
      </c>
      <c r="S3" s="44" t="s">
        <v>4</v>
      </c>
      <c r="T3" s="45" t="s">
        <v>18</v>
      </c>
      <c r="U3" s="46" t="s">
        <v>19</v>
      </c>
      <c r="V3" s="46" t="s">
        <v>16</v>
      </c>
      <c r="W3" s="46" t="s">
        <v>17</v>
      </c>
      <c r="X3" s="47" t="s">
        <v>20</v>
      </c>
      <c r="Y3" s="35" t="s">
        <v>21</v>
      </c>
    </row>
    <row r="4" spans="1:25" x14ac:dyDescent="0.45">
      <c r="A4" s="30">
        <v>1</v>
      </c>
      <c r="B4" s="24">
        <f>B2*(D2+1)+F2</f>
        <v>2740000</v>
      </c>
      <c r="C4" s="6">
        <f>B4-B2-F2</f>
        <v>240000</v>
      </c>
      <c r="H4" s="30">
        <v>1</v>
      </c>
      <c r="I4" s="24">
        <f>I2*(K2+1)+M2</f>
        <v>3875000</v>
      </c>
      <c r="J4" s="6">
        <f>I4-I2-M2</f>
        <v>175000</v>
      </c>
      <c r="O4" s="30">
        <v>1</v>
      </c>
      <c r="P4" s="24">
        <f>B4+I4</f>
        <v>6615000</v>
      </c>
      <c r="Q4" s="13">
        <f>C4+J4</f>
        <v>415000</v>
      </c>
      <c r="S4" s="30">
        <f>U1</f>
        <v>10</v>
      </c>
      <c r="T4" s="7">
        <f>VLOOKUP(U1,A4:B18,2,FALSE)</f>
        <v>14986063.951455968</v>
      </c>
      <c r="U4" s="5">
        <f>VLOOKUP(U1,H4:I18,2,FALSE)</f>
        <v>21497615.946759325</v>
      </c>
      <c r="V4" s="5">
        <f>$W$1*(T4/SUM(T4:U4))</f>
        <v>1150130.1179360845</v>
      </c>
      <c r="W4" s="5">
        <f>$W$1*(U4/SUM(T4:U4))</f>
        <v>1649869.8820639155</v>
      </c>
      <c r="X4" s="21">
        <f>SUM(T4:U4)</f>
        <v>36483679.898215294</v>
      </c>
      <c r="Y4" s="20">
        <f>S4+$X$2</f>
        <v>44</v>
      </c>
    </row>
    <row r="5" spans="1:25" x14ac:dyDescent="0.45">
      <c r="A5" s="31">
        <v>2</v>
      </c>
      <c r="B5" s="25">
        <f>B4*($D$2+1)+$F$2</f>
        <v>3568800.0000000005</v>
      </c>
      <c r="C5" s="2">
        <f>B5-B4-$F$2</f>
        <v>328800.00000000047</v>
      </c>
      <c r="H5" s="31">
        <v>2</v>
      </c>
      <c r="I5" s="25">
        <f>I4*($K$2+1)+$M$2</f>
        <v>5346250</v>
      </c>
      <c r="J5" s="2">
        <f>I5-I4-$M$2</f>
        <v>271250</v>
      </c>
      <c r="O5" s="31">
        <v>2</v>
      </c>
      <c r="P5" s="25">
        <f t="shared" ref="P5:P18" si="0">B5+I5</f>
        <v>8915050</v>
      </c>
      <c r="Q5" s="11">
        <f t="shared" ref="Q5:Q18" si="1">C5+J5</f>
        <v>600050.00000000047</v>
      </c>
      <c r="S5" s="31">
        <f>S4+1</f>
        <v>11</v>
      </c>
      <c r="T5" s="8">
        <f>(T4-V4)*(1+T$2)</f>
        <v>15496245.893542271</v>
      </c>
      <c r="U5" s="1">
        <f>(U4-W4)*(1+V$2)</f>
        <v>21237088.289224092</v>
      </c>
      <c r="V5" s="1">
        <f t="shared" ref="V5:V34" si="2">$W$1*(T5/SUM(T5:U5))</f>
        <v>1181202.0190172326</v>
      </c>
      <c r="W5" s="1">
        <f t="shared" ref="W5:W34" si="3">$W$1*(U5/SUM(T5:U5))</f>
        <v>1618797.9809827672</v>
      </c>
      <c r="X5" s="22">
        <f t="shared" ref="X5:X34" si="4">SUM(T5:U5)</f>
        <v>36733334.182766363</v>
      </c>
      <c r="Y5" s="18">
        <f t="shared" ref="Y5:Y34" si="5">S5+$X$2</f>
        <v>45</v>
      </c>
    </row>
    <row r="6" spans="1:25" x14ac:dyDescent="0.45">
      <c r="A6" s="31">
        <v>3</v>
      </c>
      <c r="B6" s="25">
        <f t="shared" ref="B6:B18" si="6">B5*($D$2+1)+$F$2</f>
        <v>4497056.0000000009</v>
      </c>
      <c r="C6" s="2">
        <f t="shared" ref="C6:C18" si="7">B6-B5-$F$2</f>
        <v>428256.00000000047</v>
      </c>
      <c r="H6" s="31">
        <v>3</v>
      </c>
      <c r="I6" s="25">
        <f t="shared" ref="I6:I18" si="8">I5*($K$2+1)+$M$2</f>
        <v>6920487.5</v>
      </c>
      <c r="J6" s="2">
        <f t="shared" ref="J6:J18" si="9">I6-I5-$M$2</f>
        <v>374237.5</v>
      </c>
      <c r="O6" s="31">
        <v>3</v>
      </c>
      <c r="P6" s="25">
        <f t="shared" si="0"/>
        <v>11417543.5</v>
      </c>
      <c r="Q6" s="11">
        <f t="shared" si="1"/>
        <v>802493.50000000047</v>
      </c>
      <c r="S6" s="31">
        <f t="shared" ref="S6:S34" si="10">S5+1</f>
        <v>12</v>
      </c>
      <c r="T6" s="8">
        <f t="shared" ref="T6:T34" si="11">(T5-V5)*(1+T$2)</f>
        <v>16032849.139468044</v>
      </c>
      <c r="U6" s="1">
        <f t="shared" ref="U6:U34" si="12">(U5-W5)*(1+V$2)</f>
        <v>20991570.62981822</v>
      </c>
      <c r="V6" s="1">
        <f t="shared" si="2"/>
        <v>1212496.4515379339</v>
      </c>
      <c r="W6" s="1">
        <f t="shared" si="3"/>
        <v>1587503.5484620663</v>
      </c>
      <c r="X6" s="22">
        <f t="shared" si="4"/>
        <v>37024419.76928626</v>
      </c>
      <c r="Y6" s="18">
        <f t="shared" si="5"/>
        <v>46</v>
      </c>
    </row>
    <row r="7" spans="1:25" x14ac:dyDescent="0.45">
      <c r="A7" s="31">
        <v>4</v>
      </c>
      <c r="B7" s="25">
        <f t="shared" si="6"/>
        <v>5536702.7200000016</v>
      </c>
      <c r="C7" s="2">
        <f t="shared" si="7"/>
        <v>539646.72000000067</v>
      </c>
      <c r="H7" s="31">
        <v>4</v>
      </c>
      <c r="I7" s="25">
        <f t="shared" si="8"/>
        <v>8604921.625</v>
      </c>
      <c r="J7" s="2">
        <f t="shared" si="9"/>
        <v>484434.125</v>
      </c>
      <c r="O7" s="31">
        <v>4</v>
      </c>
      <c r="P7" s="25">
        <f t="shared" si="0"/>
        <v>14141624.345000003</v>
      </c>
      <c r="Q7" s="11">
        <f t="shared" si="1"/>
        <v>1024080.8450000007</v>
      </c>
      <c r="S7" s="31">
        <f t="shared" si="10"/>
        <v>13</v>
      </c>
      <c r="T7" s="8">
        <f t="shared" si="11"/>
        <v>16598795.010481726</v>
      </c>
      <c r="U7" s="1">
        <f t="shared" si="12"/>
        <v>20762351.777051084</v>
      </c>
      <c r="V7" s="1">
        <f t="shared" si="2"/>
        <v>1243982.8545321261</v>
      </c>
      <c r="W7" s="1">
        <f t="shared" si="3"/>
        <v>1556017.1454678741</v>
      </c>
      <c r="X7" s="22">
        <f t="shared" si="4"/>
        <v>37361146.787532806</v>
      </c>
      <c r="Y7" s="18">
        <f t="shared" si="5"/>
        <v>47</v>
      </c>
    </row>
    <row r="8" spans="1:25" x14ac:dyDescent="0.45">
      <c r="A8" s="31">
        <v>5</v>
      </c>
      <c r="B8" s="25">
        <f t="shared" si="6"/>
        <v>6701107.0464000022</v>
      </c>
      <c r="C8" s="2">
        <f t="shared" si="7"/>
        <v>664404.3264000006</v>
      </c>
      <c r="H8" s="31">
        <v>5</v>
      </c>
      <c r="I8" s="25">
        <f t="shared" si="8"/>
        <v>10407266.13875</v>
      </c>
      <c r="J8" s="2">
        <f t="shared" si="9"/>
        <v>602344.51374999993</v>
      </c>
      <c r="O8" s="31">
        <v>5</v>
      </c>
      <c r="P8" s="25">
        <f t="shared" si="0"/>
        <v>17108373.185150001</v>
      </c>
      <c r="Q8" s="11">
        <f t="shared" si="1"/>
        <v>1266748.8401500005</v>
      </c>
      <c r="S8" s="31">
        <f t="shared" si="10"/>
        <v>14</v>
      </c>
      <c r="T8" s="8">
        <f t="shared" si="11"/>
        <v>17197389.614663552</v>
      </c>
      <c r="U8" s="1">
        <f t="shared" si="12"/>
        <v>20550778.055794034</v>
      </c>
      <c r="V8" s="1">
        <f t="shared" si="2"/>
        <v>1275629.888619551</v>
      </c>
      <c r="W8" s="1">
        <f t="shared" si="3"/>
        <v>1524370.111380449</v>
      </c>
      <c r="X8" s="22">
        <f t="shared" si="4"/>
        <v>37748167.670457587</v>
      </c>
      <c r="Y8" s="18">
        <f t="shared" si="5"/>
        <v>48</v>
      </c>
    </row>
    <row r="9" spans="1:25" x14ac:dyDescent="0.45">
      <c r="A9" s="31">
        <v>6</v>
      </c>
      <c r="B9" s="25">
        <f t="shared" si="6"/>
        <v>8005239.8919680035</v>
      </c>
      <c r="C9" s="2">
        <f t="shared" si="7"/>
        <v>804132.84556800127</v>
      </c>
      <c r="H9" s="31">
        <v>6</v>
      </c>
      <c r="I9" s="25">
        <f t="shared" si="8"/>
        <v>12335774.768462501</v>
      </c>
      <c r="J9" s="2">
        <f t="shared" si="9"/>
        <v>728508.62971250154</v>
      </c>
      <c r="O9" s="31">
        <v>6</v>
      </c>
      <c r="P9" s="25">
        <f t="shared" si="0"/>
        <v>20341014.660430506</v>
      </c>
      <c r="Q9" s="11">
        <f t="shared" si="1"/>
        <v>1532641.4752805028</v>
      </c>
      <c r="S9" s="31">
        <f t="shared" si="10"/>
        <v>15</v>
      </c>
      <c r="T9" s="8">
        <f t="shared" si="11"/>
        <v>17832370.893169284</v>
      </c>
      <c r="U9" s="1">
        <f t="shared" si="12"/>
        <v>20358256.500522535</v>
      </c>
      <c r="V9" s="1">
        <f t="shared" si="2"/>
        <v>1307405.5575510482</v>
      </c>
      <c r="W9" s="1">
        <f t="shared" si="3"/>
        <v>1492594.4424489513</v>
      </c>
      <c r="X9" s="22">
        <f t="shared" si="4"/>
        <v>38190627.393691823</v>
      </c>
      <c r="Y9" s="18">
        <f t="shared" si="5"/>
        <v>49</v>
      </c>
    </row>
    <row r="10" spans="1:25" x14ac:dyDescent="0.45">
      <c r="A10" s="31">
        <v>7</v>
      </c>
      <c r="B10" s="25">
        <f t="shared" si="6"/>
        <v>9465868.6790041644</v>
      </c>
      <c r="C10" s="2">
        <f t="shared" si="7"/>
        <v>960628.78703616094</v>
      </c>
      <c r="H10" s="31">
        <v>7</v>
      </c>
      <c r="I10" s="25">
        <f t="shared" si="8"/>
        <v>14399279.002254877</v>
      </c>
      <c r="J10" s="2">
        <f t="shared" si="9"/>
        <v>863504.23379237577</v>
      </c>
      <c r="O10" s="31">
        <v>7</v>
      </c>
      <c r="P10" s="25">
        <f t="shared" si="0"/>
        <v>23865147.681259044</v>
      </c>
      <c r="Q10" s="11">
        <f t="shared" si="1"/>
        <v>1824133.0208285367</v>
      </c>
      <c r="S10" s="31">
        <f t="shared" si="10"/>
        <v>16</v>
      </c>
      <c r="T10" s="8">
        <f t="shared" si="11"/>
        <v>18507961.175892424</v>
      </c>
      <c r="U10" s="1">
        <f t="shared" si="12"/>
        <v>20186258.402138736</v>
      </c>
      <c r="V10" s="1">
        <f t="shared" si="2"/>
        <v>1339277.3354168166</v>
      </c>
      <c r="W10" s="1">
        <f t="shared" si="3"/>
        <v>1460722.6645831834</v>
      </c>
      <c r="X10" s="22">
        <f t="shared" si="4"/>
        <v>38694219.57803116</v>
      </c>
      <c r="Y10" s="18">
        <f t="shared" si="5"/>
        <v>50</v>
      </c>
    </row>
    <row r="11" spans="1:25" x14ac:dyDescent="0.45">
      <c r="A11" s="31">
        <v>8</v>
      </c>
      <c r="B11" s="25">
        <f t="shared" si="6"/>
        <v>11101772.920484666</v>
      </c>
      <c r="C11" s="2">
        <f t="shared" si="7"/>
        <v>1135904.2414805014</v>
      </c>
      <c r="H11" s="31">
        <v>8</v>
      </c>
      <c r="I11" s="25">
        <f t="shared" si="8"/>
        <v>16607228.532412719</v>
      </c>
      <c r="J11" s="2">
        <f t="shared" si="9"/>
        <v>1007949.5301578417</v>
      </c>
      <c r="O11" s="31">
        <v>8</v>
      </c>
      <c r="P11" s="25">
        <f t="shared" si="0"/>
        <v>27709001.452897385</v>
      </c>
      <c r="Q11" s="11">
        <f t="shared" si="1"/>
        <v>2143853.7716383431</v>
      </c>
      <c r="S11" s="31">
        <f t="shared" si="10"/>
        <v>17</v>
      </c>
      <c r="T11" s="8">
        <f t="shared" si="11"/>
        <v>19228925.901332684</v>
      </c>
      <c r="U11" s="1">
        <f t="shared" si="12"/>
        <v>20036323.239184443</v>
      </c>
      <c r="V11" s="1">
        <f t="shared" si="2"/>
        <v>1371212.2984640361</v>
      </c>
      <c r="W11" s="1">
        <f t="shared" si="3"/>
        <v>1428787.7015359635</v>
      </c>
      <c r="X11" s="22">
        <f t="shared" si="4"/>
        <v>39265249.14051713</v>
      </c>
      <c r="Y11" s="18">
        <f t="shared" si="5"/>
        <v>51</v>
      </c>
    </row>
    <row r="12" spans="1:25" x14ac:dyDescent="0.45">
      <c r="A12" s="31">
        <v>9</v>
      </c>
      <c r="B12" s="25">
        <f t="shared" si="6"/>
        <v>12933985.670942826</v>
      </c>
      <c r="C12" s="2">
        <f t="shared" si="7"/>
        <v>1332212.7504581604</v>
      </c>
      <c r="H12" s="31">
        <v>9</v>
      </c>
      <c r="I12" s="25">
        <f t="shared" si="8"/>
        <v>18969734.529681612</v>
      </c>
      <c r="J12" s="2">
        <f t="shared" si="9"/>
        <v>1162505.9972688928</v>
      </c>
      <c r="O12" s="31">
        <v>9</v>
      </c>
      <c r="P12" s="25">
        <f t="shared" si="0"/>
        <v>31903720.200624436</v>
      </c>
      <c r="Q12" s="11">
        <f t="shared" si="1"/>
        <v>2494718.7477270532</v>
      </c>
      <c r="S12" s="31">
        <f t="shared" si="10"/>
        <v>18</v>
      </c>
      <c r="T12" s="8">
        <f t="shared" si="11"/>
        <v>20000639.235212885</v>
      </c>
      <c r="U12" s="1">
        <f t="shared" si="12"/>
        <v>19910063.025283877</v>
      </c>
      <c r="V12" s="1">
        <f t="shared" si="2"/>
        <v>1403177.2604018077</v>
      </c>
      <c r="W12" s="1">
        <f t="shared" si="3"/>
        <v>1396822.7395981923</v>
      </c>
      <c r="X12" s="22">
        <f t="shared" si="4"/>
        <v>39910702.260496765</v>
      </c>
      <c r="Y12" s="18">
        <f t="shared" si="5"/>
        <v>52</v>
      </c>
    </row>
    <row r="13" spans="1:25" x14ac:dyDescent="0.45">
      <c r="A13" s="31">
        <v>10</v>
      </c>
      <c r="B13" s="25">
        <f t="shared" si="6"/>
        <v>14986063.951455968</v>
      </c>
      <c r="C13" s="2">
        <f t="shared" si="7"/>
        <v>1552078.2805131413</v>
      </c>
      <c r="H13" s="31">
        <v>10</v>
      </c>
      <c r="I13" s="25">
        <f t="shared" si="8"/>
        <v>21497615.946759325</v>
      </c>
      <c r="J13" s="2">
        <f t="shared" si="9"/>
        <v>1327881.4170777127</v>
      </c>
      <c r="O13" s="31">
        <v>10</v>
      </c>
      <c r="P13" s="25">
        <f t="shared" si="0"/>
        <v>36483679.898215294</v>
      </c>
      <c r="Q13" s="11">
        <f t="shared" si="1"/>
        <v>2879959.697590854</v>
      </c>
      <c r="S13" s="31">
        <f t="shared" si="10"/>
        <v>19</v>
      </c>
      <c r="T13" s="8">
        <f t="shared" si="11"/>
        <v>20829157.411788408</v>
      </c>
      <c r="U13" s="1">
        <f t="shared" si="12"/>
        <v>19809167.105683684</v>
      </c>
      <c r="V13" s="1">
        <f t="shared" si="2"/>
        <v>1435138.9100191044</v>
      </c>
      <c r="W13" s="1">
        <f t="shared" si="3"/>
        <v>1364861.0899808959</v>
      </c>
      <c r="X13" s="22">
        <f t="shared" si="4"/>
        <v>40638324.517472088</v>
      </c>
      <c r="Y13" s="18">
        <f t="shared" si="5"/>
        <v>53</v>
      </c>
    </row>
    <row r="14" spans="1:25" x14ac:dyDescent="0.45">
      <c r="A14" s="31">
        <v>11</v>
      </c>
      <c r="B14" s="25">
        <f t="shared" si="6"/>
        <v>17284391.625630684</v>
      </c>
      <c r="C14" s="2">
        <f t="shared" si="7"/>
        <v>1798327.6741747167</v>
      </c>
      <c r="H14" s="31">
        <v>11</v>
      </c>
      <c r="I14" s="25">
        <f t="shared" si="8"/>
        <v>24202449.063032478</v>
      </c>
      <c r="J14" s="2">
        <f t="shared" si="9"/>
        <v>1504833.1162731536</v>
      </c>
      <c r="O14" s="31">
        <v>11</v>
      </c>
      <c r="P14" s="25">
        <f t="shared" si="0"/>
        <v>41486840.688663162</v>
      </c>
      <c r="Q14" s="11">
        <f t="shared" si="1"/>
        <v>3303160.7904478703</v>
      </c>
      <c r="S14" s="31">
        <f t="shared" si="10"/>
        <v>20</v>
      </c>
      <c r="T14" s="8">
        <f t="shared" si="11"/>
        <v>21721300.721981622</v>
      </c>
      <c r="U14" s="1">
        <f t="shared" si="12"/>
        <v>19735407.436801985</v>
      </c>
      <c r="V14" s="1">
        <f t="shared" si="2"/>
        <v>1467063.949906559</v>
      </c>
      <c r="W14" s="1">
        <f t="shared" si="3"/>
        <v>1332936.050093441</v>
      </c>
      <c r="X14" s="22">
        <f t="shared" si="4"/>
        <v>41456708.158783607</v>
      </c>
      <c r="Y14" s="18">
        <f t="shared" si="5"/>
        <v>54</v>
      </c>
    </row>
    <row r="15" spans="1:25" x14ac:dyDescent="0.45">
      <c r="A15" s="31">
        <v>12</v>
      </c>
      <c r="B15" s="25">
        <f t="shared" si="6"/>
        <v>19858518.620706368</v>
      </c>
      <c r="C15" s="2">
        <f t="shared" si="7"/>
        <v>2074126.995075684</v>
      </c>
      <c r="H15" s="31">
        <v>12</v>
      </c>
      <c r="I15" s="25">
        <f t="shared" si="8"/>
        <v>27096620.497444753</v>
      </c>
      <c r="J15" s="2">
        <f t="shared" si="9"/>
        <v>1694171.4344122745</v>
      </c>
      <c r="O15" s="31">
        <v>12</v>
      </c>
      <c r="P15" s="25">
        <f t="shared" si="0"/>
        <v>46955139.118151121</v>
      </c>
      <c r="Q15" s="11">
        <f t="shared" si="1"/>
        <v>3768298.4294879586</v>
      </c>
      <c r="S15" s="31">
        <f t="shared" si="10"/>
        <v>21</v>
      </c>
      <c r="T15" s="8">
        <f t="shared" si="11"/>
        <v>22684745.184724074</v>
      </c>
      <c r="U15" s="1">
        <f t="shared" si="12"/>
        <v>19690644.383778144</v>
      </c>
      <c r="V15" s="1">
        <f t="shared" si="2"/>
        <v>1498919.2350561903</v>
      </c>
      <c r="W15" s="1">
        <f t="shared" si="3"/>
        <v>1301080.7649438099</v>
      </c>
      <c r="X15" s="22">
        <f t="shared" si="4"/>
        <v>42375389.568502218</v>
      </c>
      <c r="Y15" s="18">
        <f t="shared" si="5"/>
        <v>55</v>
      </c>
    </row>
    <row r="16" spans="1:25" x14ac:dyDescent="0.45">
      <c r="A16" s="31">
        <v>13</v>
      </c>
      <c r="B16" s="25">
        <f t="shared" si="6"/>
        <v>22741540.855191134</v>
      </c>
      <c r="C16" s="2">
        <f t="shared" si="7"/>
        <v>2383022.2344847657</v>
      </c>
      <c r="H16" s="31">
        <v>13</v>
      </c>
      <c r="I16" s="25">
        <f t="shared" si="8"/>
        <v>30193383.932265885</v>
      </c>
      <c r="J16" s="2">
        <f t="shared" si="9"/>
        <v>1896763.4348211326</v>
      </c>
      <c r="O16" s="31">
        <v>13</v>
      </c>
      <c r="P16" s="25">
        <f t="shared" si="0"/>
        <v>52934924.787457019</v>
      </c>
      <c r="Q16" s="11">
        <f t="shared" si="1"/>
        <v>4279785.6693058982</v>
      </c>
      <c r="S16" s="31">
        <f t="shared" si="10"/>
        <v>22</v>
      </c>
      <c r="T16" s="8">
        <f t="shared" si="11"/>
        <v>23728125.063628029</v>
      </c>
      <c r="U16" s="1">
        <f t="shared" si="12"/>
        <v>19676833.072152741</v>
      </c>
      <c r="V16" s="1">
        <f t="shared" si="2"/>
        <v>1530671.9101150304</v>
      </c>
      <c r="W16" s="1">
        <f t="shared" si="3"/>
        <v>1269328.0898849696</v>
      </c>
      <c r="X16" s="22">
        <f t="shared" si="4"/>
        <v>43404958.135780767</v>
      </c>
      <c r="Y16" s="18">
        <f t="shared" si="5"/>
        <v>56</v>
      </c>
    </row>
    <row r="17" spans="1:25" x14ac:dyDescent="0.45">
      <c r="A17" s="31">
        <v>14</v>
      </c>
      <c r="B17" s="25">
        <f t="shared" si="6"/>
        <v>25970525.757814072</v>
      </c>
      <c r="C17" s="2">
        <f t="shared" si="7"/>
        <v>2728984.9026229382</v>
      </c>
      <c r="H17" s="31">
        <v>14</v>
      </c>
      <c r="I17" s="25">
        <f t="shared" si="8"/>
        <v>33506920.807524499</v>
      </c>
      <c r="J17" s="2">
        <f t="shared" si="9"/>
        <v>2113536.8752586134</v>
      </c>
      <c r="O17" s="31">
        <v>14</v>
      </c>
      <c r="P17" s="25">
        <f t="shared" si="0"/>
        <v>59477446.565338567</v>
      </c>
      <c r="Q17" s="11">
        <f t="shared" si="1"/>
        <v>4842521.7778815515</v>
      </c>
      <c r="S17" s="31">
        <f t="shared" si="10"/>
        <v>23</v>
      </c>
      <c r="T17" s="8">
        <f t="shared" si="11"/>
        <v>24861147.531934563</v>
      </c>
      <c r="U17" s="1">
        <f t="shared" si="12"/>
        <v>19696030.331026517</v>
      </c>
      <c r="V17" s="1">
        <f t="shared" si="2"/>
        <v>1562289.5440889737</v>
      </c>
      <c r="W17" s="1">
        <f t="shared" si="3"/>
        <v>1237710.4559110261</v>
      </c>
      <c r="X17" s="22">
        <f t="shared" si="4"/>
        <v>44557177.862961084</v>
      </c>
      <c r="Y17" s="18">
        <f t="shared" si="5"/>
        <v>57</v>
      </c>
    </row>
    <row r="18" spans="1:25" x14ac:dyDescent="0.45">
      <c r="A18" s="32">
        <v>15</v>
      </c>
      <c r="B18" s="26">
        <f t="shared" si="6"/>
        <v>29586988.848751765</v>
      </c>
      <c r="C18" s="4">
        <f t="shared" si="7"/>
        <v>3116463.0909376927</v>
      </c>
      <c r="H18" s="32">
        <v>15</v>
      </c>
      <c r="I18" s="26">
        <f t="shared" si="8"/>
        <v>37052405.264051214</v>
      </c>
      <c r="J18" s="4">
        <f t="shared" si="9"/>
        <v>2345484.4565267153</v>
      </c>
      <c r="O18" s="32">
        <v>15</v>
      </c>
      <c r="P18" s="26">
        <f t="shared" si="0"/>
        <v>66639394.112802982</v>
      </c>
      <c r="Q18" s="12">
        <f t="shared" si="1"/>
        <v>5461947.547464408</v>
      </c>
      <c r="S18" s="31">
        <f t="shared" si="10"/>
        <v>24</v>
      </c>
      <c r="T18" s="8">
        <f t="shared" si="11"/>
        <v>26094720.94638706</v>
      </c>
      <c r="U18" s="1">
        <f t="shared" si="12"/>
        <v>19750402.266373578</v>
      </c>
      <c r="V18" s="1">
        <f t="shared" si="2"/>
        <v>1593740.2613315831</v>
      </c>
      <c r="W18" s="1">
        <f t="shared" si="3"/>
        <v>1206259.7386684166</v>
      </c>
      <c r="X18" s="22">
        <f t="shared" si="4"/>
        <v>45845123.212760642</v>
      </c>
      <c r="Y18" s="18">
        <f t="shared" si="5"/>
        <v>58</v>
      </c>
    </row>
    <row r="19" spans="1:25" x14ac:dyDescent="0.45">
      <c r="S19" s="31">
        <f t="shared" si="10"/>
        <v>25</v>
      </c>
      <c r="T19" s="8">
        <f t="shared" si="11"/>
        <v>27441098.367262136</v>
      </c>
      <c r="U19" s="1">
        <f t="shared" si="12"/>
        <v>19842232.504644524</v>
      </c>
      <c r="V19" s="1">
        <f t="shared" si="2"/>
        <v>1624992.8677081729</v>
      </c>
      <c r="W19" s="1">
        <f t="shared" si="3"/>
        <v>1175007.1322918274</v>
      </c>
      <c r="X19" s="22">
        <f t="shared" si="4"/>
        <v>47283330.87190666</v>
      </c>
      <c r="Y19" s="18">
        <f t="shared" si="5"/>
        <v>59</v>
      </c>
    </row>
    <row r="20" spans="1:25" x14ac:dyDescent="0.45">
      <c r="S20" s="31">
        <f t="shared" si="10"/>
        <v>26</v>
      </c>
      <c r="T20" s="8">
        <f t="shared" si="11"/>
        <v>28914038.159500442</v>
      </c>
      <c r="U20" s="1">
        <f t="shared" si="12"/>
        <v>19973931.148417387</v>
      </c>
      <c r="V20" s="1">
        <f t="shared" si="2"/>
        <v>1656016.9708969519</v>
      </c>
      <c r="W20" s="1">
        <f t="shared" si="3"/>
        <v>1143983.0291030479</v>
      </c>
      <c r="X20" s="22">
        <f t="shared" si="4"/>
        <v>48887969.307917833</v>
      </c>
      <c r="Y20" s="18">
        <f t="shared" si="5"/>
        <v>60</v>
      </c>
    </row>
    <row r="21" spans="1:25" x14ac:dyDescent="0.45">
      <c r="S21" s="31">
        <f t="shared" si="10"/>
        <v>27</v>
      </c>
      <c r="T21" s="8">
        <f t="shared" si="11"/>
        <v>30528983.731235914</v>
      </c>
      <c r="U21" s="1">
        <f t="shared" si="12"/>
        <v>20148044.487666342</v>
      </c>
      <c r="V21" s="1">
        <f t="shared" si="2"/>
        <v>1686783.0938748012</v>
      </c>
      <c r="W21" s="1">
        <f t="shared" si="3"/>
        <v>1113216.9061251986</v>
      </c>
      <c r="X21" s="22">
        <f t="shared" si="4"/>
        <v>50677028.21890226</v>
      </c>
      <c r="Y21" s="18">
        <f t="shared" si="5"/>
        <v>61</v>
      </c>
    </row>
    <row r="22" spans="1:25" x14ac:dyDescent="0.45">
      <c r="S22" s="31">
        <f t="shared" si="10"/>
        <v>28</v>
      </c>
      <c r="T22" s="8">
        <f t="shared" si="11"/>
        <v>32303264.713844448</v>
      </c>
      <c r="U22" s="1">
        <f t="shared" si="12"/>
        <v>20367265.512249023</v>
      </c>
      <c r="V22" s="1">
        <f t="shared" si="2"/>
        <v>1717262.7807334112</v>
      </c>
      <c r="W22" s="1">
        <f t="shared" si="3"/>
        <v>1082737.2192665888</v>
      </c>
      <c r="X22" s="22">
        <f t="shared" si="4"/>
        <v>52670530.226093471</v>
      </c>
      <c r="Y22" s="18">
        <f t="shared" si="5"/>
        <v>62</v>
      </c>
    </row>
    <row r="23" spans="1:25" x14ac:dyDescent="0.45">
      <c r="S23" s="31">
        <f t="shared" si="10"/>
        <v>29</v>
      </c>
      <c r="T23" s="8">
        <f t="shared" si="11"/>
        <v>34256322.165084369</v>
      </c>
      <c r="U23" s="1">
        <f t="shared" si="12"/>
        <v>20634445.273491204</v>
      </c>
      <c r="V23" s="1">
        <f t="shared" si="2"/>
        <v>1747428.6940799477</v>
      </c>
      <c r="W23" s="1">
        <f t="shared" si="3"/>
        <v>1052571.3059200523</v>
      </c>
      <c r="X23" s="22">
        <f t="shared" si="4"/>
        <v>54890767.438575573</v>
      </c>
      <c r="Y23" s="18">
        <f t="shared" si="5"/>
        <v>63</v>
      </c>
    </row>
    <row r="24" spans="1:25" x14ac:dyDescent="0.45">
      <c r="S24" s="31">
        <f t="shared" si="10"/>
        <v>30</v>
      </c>
      <c r="T24" s="8">
        <f t="shared" si="11"/>
        <v>36409960.687524959</v>
      </c>
      <c r="U24" s="1">
        <f t="shared" si="12"/>
        <v>20952605.145301133</v>
      </c>
      <c r="V24" s="1">
        <f t="shared" si="2"/>
        <v>1777254.7033928102</v>
      </c>
      <c r="W24" s="1">
        <f t="shared" si="3"/>
        <v>1022745.2966071897</v>
      </c>
      <c r="X24" s="22">
        <f t="shared" si="4"/>
        <v>57362565.832826093</v>
      </c>
      <c r="Y24" s="18">
        <f t="shared" si="5"/>
        <v>64</v>
      </c>
    </row>
    <row r="25" spans="1:25" x14ac:dyDescent="0.45">
      <c r="S25" s="31">
        <f t="shared" si="10"/>
        <v>31</v>
      </c>
      <c r="T25" s="8">
        <f t="shared" si="11"/>
        <v>38788630.70222801</v>
      </c>
      <c r="U25" s="1">
        <f t="shared" si="12"/>
        <v>21324950.038102522</v>
      </c>
      <c r="V25" s="1">
        <f t="shared" si="2"/>
        <v>1806715.9638250032</v>
      </c>
      <c r="W25" s="1">
        <f t="shared" si="3"/>
        <v>993284.03617499676</v>
      </c>
      <c r="X25" s="22">
        <f t="shared" si="4"/>
        <v>60113580.740330532</v>
      </c>
      <c r="Y25" s="18">
        <f t="shared" si="5"/>
        <v>65</v>
      </c>
    </row>
    <row r="26" spans="1:25" x14ac:dyDescent="0.45">
      <c r="S26" s="31">
        <f t="shared" si="10"/>
        <v>32</v>
      </c>
      <c r="T26" s="8">
        <f t="shared" si="11"/>
        <v>41419744.507011369</v>
      </c>
      <c r="U26" s="1">
        <f t="shared" si="12"/>
        <v>21754882.622062452</v>
      </c>
      <c r="V26" s="1">
        <f t="shared" si="2"/>
        <v>1835788.9850727497</v>
      </c>
      <c r="W26" s="1">
        <f t="shared" si="3"/>
        <v>964211.01492725022</v>
      </c>
      <c r="X26" s="22">
        <f t="shared" si="4"/>
        <v>63174627.129073821</v>
      </c>
      <c r="Y26" s="18">
        <f t="shared" si="5"/>
        <v>66</v>
      </c>
    </row>
    <row r="27" spans="1:25" x14ac:dyDescent="0.45">
      <c r="S27" s="31">
        <f t="shared" si="10"/>
        <v>33</v>
      </c>
      <c r="T27" s="8">
        <f t="shared" si="11"/>
        <v>44334030.184571259</v>
      </c>
      <c r="U27" s="1">
        <f t="shared" si="12"/>
        <v>22246018.619634669</v>
      </c>
      <c r="V27" s="1">
        <f t="shared" si="2"/>
        <v>1864451.6900527983</v>
      </c>
      <c r="W27" s="1">
        <f t="shared" si="3"/>
        <v>935548.30994720198</v>
      </c>
      <c r="X27" s="22">
        <f t="shared" si="4"/>
        <v>66580048.804205924</v>
      </c>
      <c r="Y27" s="18">
        <f t="shared" si="5"/>
        <v>67</v>
      </c>
    </row>
    <row r="28" spans="1:25" x14ac:dyDescent="0.45">
      <c r="S28" s="31">
        <f t="shared" si="10"/>
        <v>34</v>
      </c>
      <c r="T28" s="8">
        <f t="shared" si="11"/>
        <v>47565927.913860679</v>
      </c>
      <c r="U28" s="1">
        <f t="shared" si="12"/>
        <v>22802203.231365588</v>
      </c>
      <c r="V28" s="1">
        <f t="shared" si="2"/>
        <v>1892683.4632561512</v>
      </c>
      <c r="W28" s="1">
        <f t="shared" si="3"/>
        <v>907316.53674384858</v>
      </c>
      <c r="X28" s="22">
        <f t="shared" si="4"/>
        <v>70368131.14522627</v>
      </c>
      <c r="Y28" s="18">
        <f t="shared" si="5"/>
        <v>68</v>
      </c>
    </row>
    <row r="29" spans="1:25" x14ac:dyDescent="0.45">
      <c r="S29" s="31">
        <f t="shared" si="10"/>
        <v>35</v>
      </c>
      <c r="T29" s="8">
        <f t="shared" si="11"/>
        <v>51154033.784677073</v>
      </c>
      <c r="U29" s="1">
        <f t="shared" si="12"/>
        <v>23427528.763245262</v>
      </c>
      <c r="V29" s="1">
        <f t="shared" si="2"/>
        <v>1920465.1887664944</v>
      </c>
      <c r="W29" s="1">
        <f t="shared" si="3"/>
        <v>879534.81123350514</v>
      </c>
      <c r="X29" s="22">
        <f t="shared" si="4"/>
        <v>74581562.547922343</v>
      </c>
      <c r="Y29" s="18">
        <f t="shared" si="5"/>
        <v>69</v>
      </c>
    </row>
    <row r="30" spans="1:25" x14ac:dyDescent="0.45">
      <c r="S30" s="31">
        <f t="shared" si="10"/>
        <v>36</v>
      </c>
      <c r="T30" s="8">
        <f t="shared" si="11"/>
        <v>55141596.827419855</v>
      </c>
      <c r="U30" s="1">
        <f t="shared" si="12"/>
        <v>24126353.528652582</v>
      </c>
      <c r="V30" s="1">
        <f t="shared" si="2"/>
        <v>1947779.2780464876</v>
      </c>
      <c r="W30" s="1">
        <f t="shared" si="3"/>
        <v>852220.7219535124</v>
      </c>
      <c r="X30" s="22">
        <f t="shared" si="4"/>
        <v>79267950.356072441</v>
      </c>
      <c r="Y30" s="18">
        <f t="shared" si="5"/>
        <v>70</v>
      </c>
    </row>
    <row r="31" spans="1:25" x14ac:dyDescent="0.45">
      <c r="S31" s="31">
        <f t="shared" si="10"/>
        <v>37</v>
      </c>
      <c r="T31" s="8">
        <f t="shared" si="11"/>
        <v>59577075.655298173</v>
      </c>
      <c r="U31" s="1">
        <f t="shared" si="12"/>
        <v>24903322.103168007</v>
      </c>
      <c r="V31" s="1">
        <f t="shared" si="2"/>
        <v>1974609.6877025827</v>
      </c>
      <c r="W31" s="1">
        <f t="shared" si="3"/>
        <v>825390.31229741708</v>
      </c>
      <c r="X31" s="22">
        <f t="shared" si="4"/>
        <v>84480397.758466184</v>
      </c>
      <c r="Y31" s="18">
        <f t="shared" si="5"/>
        <v>71</v>
      </c>
    </row>
    <row r="32" spans="1:25" x14ac:dyDescent="0.45">
      <c r="S32" s="31">
        <f t="shared" si="10"/>
        <v>38</v>
      </c>
      <c r="T32" s="8">
        <f t="shared" si="11"/>
        <v>64514761.883707069</v>
      </c>
      <c r="U32" s="1">
        <f t="shared" si="12"/>
        <v>25763387.016231529</v>
      </c>
      <c r="V32" s="1">
        <f t="shared" si="2"/>
        <v>2000941.9275377127</v>
      </c>
      <c r="W32" s="1">
        <f t="shared" si="3"/>
        <v>799058.07246228703</v>
      </c>
      <c r="X32" s="22">
        <f t="shared" si="4"/>
        <v>90278148.899938598</v>
      </c>
      <c r="Y32" s="18">
        <f t="shared" si="5"/>
        <v>72</v>
      </c>
    </row>
    <row r="33" spans="19:25" x14ac:dyDescent="0.45">
      <c r="S33" s="31">
        <f t="shared" si="10"/>
        <v>39</v>
      </c>
      <c r="T33" s="8">
        <f t="shared" si="11"/>
        <v>70015478.350909695</v>
      </c>
      <c r="U33" s="1">
        <f t="shared" si="12"/>
        <v>26711831.969833091</v>
      </c>
      <c r="V33" s="1">
        <f t="shared" si="2"/>
        <v>2026763.0592898482</v>
      </c>
      <c r="W33" s="1">
        <f t="shared" si="3"/>
        <v>773236.9407101518</v>
      </c>
      <c r="X33" s="22">
        <f t="shared" si="4"/>
        <v>96727310.320742786</v>
      </c>
      <c r="Y33" s="18">
        <f t="shared" si="5"/>
        <v>73</v>
      </c>
    </row>
    <row r="34" spans="19:25" x14ac:dyDescent="0.45">
      <c r="S34" s="32">
        <f t="shared" si="10"/>
        <v>40</v>
      </c>
      <c r="T34" s="9">
        <f t="shared" si="11"/>
        <v>76147361.126614243</v>
      </c>
      <c r="U34" s="3">
        <f t="shared" si="12"/>
        <v>27754296.681161545</v>
      </c>
      <c r="V34" s="3">
        <f t="shared" si="2"/>
        <v>2052061.686532238</v>
      </c>
      <c r="W34" s="3">
        <f t="shared" si="3"/>
        <v>747938.31346776173</v>
      </c>
      <c r="X34" s="23">
        <f t="shared" si="4"/>
        <v>103901657.8077758</v>
      </c>
      <c r="Y34" s="19">
        <f t="shared" si="5"/>
        <v>74</v>
      </c>
    </row>
  </sheetData>
  <phoneticPr fontId="2"/>
  <dataValidations count="2">
    <dataValidation allowBlank="1" showInputMessage="1" showErrorMessage="1" promptTitle="数字のみ入力" prompt="「年後」は入力しないでください！" sqref="U1" xr:uid="{002D24B4-B5CE-4BA1-90E6-967020D4A6AA}"/>
    <dataValidation allowBlank="1" showInputMessage="1" showErrorMessage="1" promptTitle="数字のみ入力" prompt="「歳」は入力不要です。" sqref="X2" xr:uid="{D790D247-F274-4B28-AB4A-3538188B0A9C}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2025-07-24T14:17:49Z</dcterms:modified>
</cp:coreProperties>
</file>